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AquestLlibreDeTreball"/>
  <mc:AlternateContent xmlns:mc="http://schemas.openxmlformats.org/markup-compatibility/2006">
    <mc:Choice Requires="x15">
      <x15ac:absPath xmlns:x15ac="http://schemas.microsoft.com/office/spreadsheetml/2010/11/ac" url="D:\mqs\mqs-hugo\static\templates\"/>
    </mc:Choice>
  </mc:AlternateContent>
  <bookViews>
    <workbookView xWindow="0" yWindow="0" windowWidth="16392" windowHeight="4884" tabRatio="563"/>
  </bookViews>
  <sheets>
    <sheet name="ROI" sheetId="5" r:id="rId1"/>
    <sheet name="Hoja1" sheetId="6" state="hidden" r:id="rId2"/>
  </sheets>
  <definedNames>
    <definedName name="_xlnm.Print_Area" localSheetId="0">ROI!$B$3:$J$36</definedName>
    <definedName name="CostHoraTesterManual">ROI!$C$11</definedName>
    <definedName name="CostMantenimentAnualAutomatizacio">ROI!$C$28</definedName>
    <definedName name="CostPercentatgeModificacio">ROI!$C$27</definedName>
    <definedName name="CostTesterAutomatitzacio">ROI!$C$22</definedName>
    <definedName name="CostTotalDesenvolupamentAutomatizacio">ROI!$C$23</definedName>
    <definedName name="CostTotalRevisioExecucionsAutomatiques">ROI!$C$32</definedName>
    <definedName name="Entorns">Hoja1!$A$2:$A$4</definedName>
    <definedName name="LotAplicacions">ROI!$C$2</definedName>
    <definedName name="NombreExecucionsAnual">ROI!$C$6</definedName>
    <definedName name="PercentatgeManteniment">ROI!#REF!</definedName>
    <definedName name="TempsRevisioExecucioAutomatica">ROI!$C$31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3" i="5" l="1"/>
  <c r="C28" i="5"/>
  <c r="C32" i="5"/>
  <c r="C12" i="5"/>
  <c r="C13" i="5"/>
  <c r="D38" i="5"/>
  <c r="F38" i="5"/>
  <c r="E38" i="5"/>
  <c r="C38" i="5"/>
  <c r="F40" i="5"/>
  <c r="C40" i="5"/>
  <c r="D40" i="5"/>
  <c r="E40" i="5"/>
  <c r="C35" i="5"/>
  <c r="D39" i="5"/>
  <c r="C34" i="5"/>
  <c r="C39" i="5"/>
  <c r="C41" i="5"/>
  <c r="C42" i="5"/>
  <c r="E39" i="5"/>
  <c r="E41" i="5"/>
  <c r="D41" i="5"/>
  <c r="F39" i="5"/>
  <c r="F41" i="5"/>
  <c r="E42" i="5"/>
  <c r="D42" i="5"/>
  <c r="F42" i="5"/>
</calcChain>
</file>

<file path=xl/comments1.xml><?xml version="1.0" encoding="utf-8"?>
<comments xmlns="http://schemas.openxmlformats.org/spreadsheetml/2006/main">
  <authors>
    <author>Eduardo Luna Librero</author>
  </authors>
  <commentList>
    <comment ref="B5" authorId="0" shapeId="0">
      <text>
        <r>
          <rPr>
            <sz val="9"/>
            <color indexed="81"/>
            <rFont val="Tahoma"/>
            <family val="2"/>
          </rPr>
          <t>Abast total de les proves automatitzades, un cop descartat els casos de prova manuals que no es poden automatitzar</t>
        </r>
      </text>
    </comment>
  </commentList>
</comments>
</file>

<file path=xl/sharedStrings.xml><?xml version="1.0" encoding="utf-8"?>
<sst xmlns="http://schemas.openxmlformats.org/spreadsheetml/2006/main" count="50" uniqueCount="45">
  <si>
    <t>&lt;Codi i nom aplicació&gt;</t>
  </si>
  <si>
    <t>Abast i nombre execucions proves a l'any</t>
  </si>
  <si>
    <t>Quants casos de prova es preveu automatitzar?</t>
  </si>
  <si>
    <t>Quantes vegades s'executen les proves a l’any?</t>
  </si>
  <si>
    <t>Entorn d'execuxió de les proves</t>
  </si>
  <si>
    <t>Preproducció</t>
  </si>
  <si>
    <t>Cost proves manuals</t>
  </si>
  <si>
    <t>Quin és el temps total en hores per executar les proves manuals que es preveu automatitzar? (inclou la revisió dels resultats)</t>
  </si>
  <si>
    <t>Cost hora tester manual</t>
  </si>
  <si>
    <t>COST PER 1 EXECUCIÓ</t>
  </si>
  <si>
    <t>COST ANUAL PROVES MANUALS</t>
  </si>
  <si>
    <t>Cost automatització inicial</t>
  </si>
  <si>
    <t>Esforços mitjos segons complexitat (h)</t>
  </si>
  <si>
    <r>
      <t xml:space="preserve">Percentatge sobre el total dels casos de prova per complexitat d'automatització </t>
    </r>
    <r>
      <rPr>
        <sz val="9"/>
        <color theme="1"/>
        <rFont val="Calibri"/>
        <family val="2"/>
        <scheme val="minor"/>
      </rPr>
      <t>segons tecnologia (Web, SAP, ...), fluxos i dades,...</t>
    </r>
  </si>
  <si>
    <t>Complexitat</t>
  </si>
  <si>
    <t>Esforç mig autom per cas de prova</t>
  </si>
  <si>
    <t>Simple</t>
  </si>
  <si>
    <t>ET1</t>
  </si>
  <si>
    <t>Mitja</t>
  </si>
  <si>
    <t>ET2</t>
  </si>
  <si>
    <t>Complexa</t>
  </si>
  <si>
    <t>ET3</t>
  </si>
  <si>
    <t>Molt complexa</t>
  </si>
  <si>
    <t>ET4</t>
  </si>
  <si>
    <t>Cost hora tester automatització</t>
  </si>
  <si>
    <t>COST TOTAL DESENVOLUPAMENT AUTOMATITZACIÓ</t>
  </si>
  <si>
    <t>Cost manteniment automatització</t>
  </si>
  <si>
    <t>% Cost anual modificació de l'automatització casos de prova</t>
  </si>
  <si>
    <t>Es considera que un 20% del cost de desenvolupament inicial serà requerit per actualitzar l'automatització dels casos de prova (per canvis funcionals, de pantalles, ...)</t>
  </si>
  <si>
    <t>COST MANTENIMENT ANUAL AUTOMATIZACIÓ</t>
  </si>
  <si>
    <t>Cost revisió per execució automatització</t>
  </si>
  <si>
    <r>
      <t xml:space="preserve">Quin serà el temps previst en revisar els resultats de cada execució automatitzada? </t>
    </r>
    <r>
      <rPr>
        <i/>
        <sz val="11"/>
        <color theme="1"/>
        <rFont val="Calibri"/>
        <family val="2"/>
        <scheme val="minor"/>
      </rPr>
      <t>(en hores)</t>
    </r>
  </si>
  <si>
    <t>COST TOTAL ANUAL EN REVISIÓ EXECUCIONS AUTOMÀTIQUES</t>
  </si>
  <si>
    <t>COST PROVES AUTOMÀTIQUES PRIMER ANY</t>
  </si>
  <si>
    <t>COST PROVES AUTOMÀTIQUES ANUAL DESPRÉS PRIMER ANY</t>
  </si>
  <si>
    <t>ROI</t>
  </si>
  <si>
    <t>Costos si es realitza automatització</t>
  </si>
  <si>
    <t>Costos si es segueix amb proves manuals</t>
  </si>
  <si>
    <t>Estalvi Net de l'any</t>
  </si>
  <si>
    <t>Recuperació d'inversió</t>
  </si>
  <si>
    <t>Em convé automatitzar?</t>
  </si>
  <si>
    <t>Si apareix la marca verda amb "Sí" indica que a partir d'aquest any es recupera la inversió. Si la vida útil de l'aplicació és igual o superior a aquest any llavors podem assegurar que sí convé automatizar.</t>
  </si>
  <si>
    <t>Entorns</t>
  </si>
  <si>
    <t>Producció</t>
  </si>
  <si>
    <t>Formació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</si>
</sst>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#,##0&quot;h&quot;"/>
    <numFmt numFmtId="166" formatCode="#,##0.00&quot;h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6363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963634"/>
      </left>
      <right style="thin">
        <color rgb="FF963634"/>
      </right>
      <top style="thin">
        <color rgb="FF963634"/>
      </top>
      <bottom style="thin">
        <color rgb="FF963634"/>
      </bottom>
      <diagonal/>
    </border>
    <border>
      <left style="thin">
        <color rgb="FF963634"/>
      </left>
      <right/>
      <top style="thin">
        <color rgb="FF963634"/>
      </top>
      <bottom style="thin">
        <color rgb="FF963634"/>
      </bottom>
      <diagonal/>
    </border>
    <border>
      <left/>
      <right style="thin">
        <color rgb="FF963634"/>
      </right>
      <top style="thin">
        <color rgb="FF963634"/>
      </top>
      <bottom style="thin">
        <color rgb="FF963634"/>
      </bottom>
      <diagonal/>
    </border>
    <border>
      <left style="thin">
        <color rgb="FF963634"/>
      </left>
      <right/>
      <top/>
      <bottom/>
      <diagonal/>
    </border>
    <border>
      <left/>
      <right/>
      <top style="thick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66">
    <xf numFmtId="0" fontId="0" fillId="0" borderId="0" xfId="0"/>
    <xf numFmtId="0" fontId="0" fillId="2" borderId="0" xfId="0" applyFill="1"/>
    <xf numFmtId="44" fontId="0" fillId="2" borderId="1" xfId="2" applyFont="1" applyFill="1" applyBorder="1"/>
    <xf numFmtId="44" fontId="0" fillId="2" borderId="1" xfId="0" applyNumberFormat="1" applyFill="1" applyBorder="1"/>
    <xf numFmtId="0" fontId="2" fillId="2" borderId="1" xfId="0" applyFont="1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2" borderId="0" xfId="0" applyFill="1" applyBorder="1"/>
    <xf numFmtId="0" fontId="6" fillId="2" borderId="0" xfId="0" applyFont="1" applyFill="1"/>
    <xf numFmtId="0" fontId="2" fillId="2" borderId="0" xfId="0" applyFont="1" applyFill="1" applyBorder="1"/>
    <xf numFmtId="0" fontId="2" fillId="0" borderId="0" xfId="0" applyFont="1" applyFill="1" applyBorder="1"/>
    <xf numFmtId="0" fontId="0" fillId="0" borderId="0" xfId="0" applyFill="1" applyBorder="1"/>
    <xf numFmtId="44" fontId="0" fillId="0" borderId="0" xfId="2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4" fillId="2" borderId="0" xfId="0" applyFont="1" applyFill="1"/>
    <xf numFmtId="0" fontId="7" fillId="2" borderId="0" xfId="0" applyFont="1" applyFill="1"/>
    <xf numFmtId="0" fontId="2" fillId="3" borderId="1" xfId="0" applyFont="1" applyFill="1" applyBorder="1" applyAlignment="1">
      <alignment horizontal="center" vertical="center"/>
    </xf>
    <xf numFmtId="44" fontId="2" fillId="0" borderId="0" xfId="2" applyFont="1" applyFill="1" applyBorder="1" applyAlignment="1">
      <alignment horizontal="center" vertical="center"/>
    </xf>
    <xf numFmtId="0" fontId="4" fillId="0" borderId="0" xfId="0" applyFont="1" applyFill="1"/>
    <xf numFmtId="0" fontId="0" fillId="2" borderId="7" xfId="0" applyFill="1" applyBorder="1" applyAlignment="1">
      <alignment horizontal="center"/>
    </xf>
    <xf numFmtId="0" fontId="8" fillId="2" borderId="0" xfId="0" applyFont="1" applyFill="1"/>
    <xf numFmtId="0" fontId="0" fillId="0" borderId="0" xfId="0" applyFill="1" applyBorder="1" applyAlignment="1">
      <alignment vertical="center" wrapText="1"/>
    </xf>
    <xf numFmtId="0" fontId="2" fillId="0" borderId="0" xfId="0" applyFont="1" applyFill="1" applyBorder="1" applyAlignment="1"/>
    <xf numFmtId="0" fontId="2" fillId="2" borderId="11" xfId="0" applyFont="1" applyFill="1" applyBorder="1"/>
    <xf numFmtId="0" fontId="2" fillId="2" borderId="10" xfId="0" applyFont="1" applyFill="1" applyBorder="1" applyAlignment="1">
      <alignment vertical="center" wrapText="1"/>
    </xf>
    <xf numFmtId="0" fontId="2" fillId="2" borderId="10" xfId="0" applyFont="1" applyFill="1" applyBorder="1"/>
    <xf numFmtId="0" fontId="0" fillId="2" borderId="10" xfId="0" applyFill="1" applyBorder="1" applyAlignment="1">
      <alignment horizontal="left" vertical="center" indent="2"/>
    </xf>
    <xf numFmtId="0" fontId="2" fillId="2" borderId="9" xfId="0" applyFont="1" applyFill="1" applyBorder="1" applyAlignment="1"/>
    <xf numFmtId="0" fontId="0" fillId="2" borderId="9" xfId="0" applyFill="1" applyBorder="1" applyAlignment="1">
      <alignment horizontal="center"/>
    </xf>
    <xf numFmtId="0" fontId="6" fillId="2" borderId="13" xfId="0" applyFont="1" applyFill="1" applyBorder="1"/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9" fontId="0" fillId="0" borderId="0" xfId="3" applyFont="1" applyFill="1" applyBorder="1" applyAlignment="1">
      <alignment horizontal="right" vertical="center"/>
    </xf>
    <xf numFmtId="0" fontId="0" fillId="2" borderId="10" xfId="0" applyFill="1" applyBorder="1" applyAlignment="1">
      <alignment vertical="center" wrapText="1"/>
    </xf>
    <xf numFmtId="0" fontId="2" fillId="5" borderId="8" xfId="0" applyFont="1" applyFill="1" applyBorder="1" applyAlignment="1">
      <alignment horizontal="left" vertical="center"/>
    </xf>
    <xf numFmtId="44" fontId="2" fillId="5" borderId="8" xfId="0" applyNumberFormat="1" applyFont="1" applyFill="1" applyBorder="1" applyAlignment="1">
      <alignment horizontal="left" vertical="center"/>
    </xf>
    <xf numFmtId="0" fontId="2" fillId="5" borderId="8" xfId="0" applyFont="1" applyFill="1" applyBorder="1"/>
    <xf numFmtId="44" fontId="2" fillId="5" borderId="8" xfId="2" applyFont="1" applyFill="1" applyBorder="1" applyAlignment="1">
      <alignment vertical="center"/>
    </xf>
    <xf numFmtId="0" fontId="0" fillId="2" borderId="14" xfId="0" applyFill="1" applyBorder="1"/>
    <xf numFmtId="44" fontId="0" fillId="0" borderId="14" xfId="2" applyFont="1" applyFill="1" applyBorder="1" applyAlignment="1">
      <alignment vertical="center"/>
    </xf>
    <xf numFmtId="0" fontId="6" fillId="2" borderId="14" xfId="0" applyFont="1" applyFill="1" applyBorder="1"/>
    <xf numFmtId="0" fontId="12" fillId="2" borderId="0" xfId="0" applyFont="1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0" borderId="5" xfId="0" applyFill="1" applyBorder="1" applyAlignment="1">
      <alignment wrapText="1"/>
    </xf>
    <xf numFmtId="164" fontId="0" fillId="6" borderId="10" xfId="1" applyNumberFormat="1" applyFont="1" applyFill="1" applyBorder="1" applyAlignment="1">
      <alignment vertical="center"/>
    </xf>
    <xf numFmtId="44" fontId="0" fillId="6" borderId="10" xfId="2" applyFont="1" applyFill="1" applyBorder="1" applyAlignment="1">
      <alignment vertical="center"/>
    </xf>
    <xf numFmtId="9" fontId="0" fillId="6" borderId="10" xfId="3" applyFont="1" applyFill="1" applyBorder="1" applyAlignment="1">
      <alignment horizontal="right" vertical="center"/>
    </xf>
    <xf numFmtId="44" fontId="0" fillId="6" borderId="10" xfId="2" applyFont="1" applyFill="1" applyBorder="1" applyAlignment="1">
      <alignment horizontal="right" vertical="center"/>
    </xf>
    <xf numFmtId="165" fontId="0" fillId="6" borderId="2" xfId="0" applyNumberFormat="1" applyFill="1" applyBorder="1" applyAlignment="1">
      <alignment horizontal="center" vertical="center"/>
    </xf>
    <xf numFmtId="165" fontId="0" fillId="6" borderId="6" xfId="0" applyNumberFormat="1" applyFill="1" applyBorder="1" applyAlignment="1">
      <alignment horizontal="center"/>
    </xf>
    <xf numFmtId="0" fontId="11" fillId="5" borderId="8" xfId="0" applyFont="1" applyFill="1" applyBorder="1"/>
    <xf numFmtId="44" fontId="11" fillId="5" borderId="8" xfId="2" applyFont="1" applyFill="1" applyBorder="1" applyAlignment="1">
      <alignment vertical="center"/>
    </xf>
    <xf numFmtId="165" fontId="0" fillId="6" borderId="10" xfId="1" applyNumberFormat="1" applyFont="1" applyFill="1" applyBorder="1" applyAlignment="1">
      <alignment vertical="center"/>
    </xf>
    <xf numFmtId="164" fontId="0" fillId="6" borderId="10" xfId="1" applyNumberFormat="1" applyFont="1" applyFill="1" applyBorder="1" applyAlignment="1">
      <alignment horizontal="right" vertical="center"/>
    </xf>
    <xf numFmtId="166" fontId="0" fillId="6" borderId="10" xfId="1" applyNumberFormat="1" applyFont="1" applyFill="1" applyBorder="1" applyAlignment="1">
      <alignment vertical="center"/>
    </xf>
    <xf numFmtId="0" fontId="9" fillId="4" borderId="11" xfId="0" applyFont="1" applyFill="1" applyBorder="1" applyAlignment="1">
      <alignment wrapText="1"/>
    </xf>
    <xf numFmtId="0" fontId="2" fillId="2" borderId="0" xfId="0" applyFont="1" applyFill="1" applyAlignment="1">
      <alignment horizontal="left" wrapText="1"/>
    </xf>
    <xf numFmtId="0" fontId="9" fillId="4" borderId="11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</cellXfs>
  <cellStyles count="5">
    <cellStyle name="Coma" xfId="1" builtinId="3"/>
    <cellStyle name="Moneda" xfId="2" builtinId="4"/>
    <cellStyle name="Normal" xfId="0" builtinId="0"/>
    <cellStyle name="Normal 2" xfId="4"/>
    <cellStyle name="Percentatge" xfId="3" builtinId="5"/>
  </cellStyles>
  <dxfs count="18">
    <dxf>
      <numFmt numFmtId="165" formatCode="#,##0&quot;h&quot;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96363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2" name="Taula2" displayName="Taula2" ref="E17:F21" totalsRowShown="0" headerRowDxfId="6" dataDxfId="4" headerRowBorderDxfId="5" tableBorderDxfId="3" totalsRowBorderDxfId="2">
  <autoFilter ref="E17:F21"/>
  <tableColumns count="2">
    <tableColumn id="2" name="Complexitat" dataDxfId="1"/>
    <tableColumn id="3" name="Esforç mig autom per cas de prov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ull1">
    <pageSetUpPr fitToPage="1"/>
  </sheetPr>
  <dimension ref="B1:G47"/>
  <sheetViews>
    <sheetView tabSelected="1" zoomScale="120" zoomScaleNormal="120" workbookViewId="0">
      <selection activeCell="B5" sqref="B5"/>
    </sheetView>
  </sheetViews>
  <sheetFormatPr defaultColWidth="11.44140625" defaultRowHeight="14.4" x14ac:dyDescent="0.3"/>
  <cols>
    <col min="1" max="1" width="5.44140625" style="1" customWidth="1"/>
    <col min="2" max="2" width="60.6640625" style="1" customWidth="1"/>
    <col min="3" max="3" width="19.33203125" style="1" customWidth="1"/>
    <col min="4" max="4" width="13.33203125" style="1" customWidth="1"/>
    <col min="5" max="5" width="24.6640625" style="1" customWidth="1"/>
    <col min="6" max="6" width="17.6640625" style="1" customWidth="1"/>
    <col min="7" max="7" width="13.33203125" style="1" customWidth="1"/>
    <col min="8" max="9" width="14.33203125" style="1" customWidth="1"/>
    <col min="10" max="10" width="14.33203125" style="1" bestFit="1" customWidth="1"/>
    <col min="11" max="16384" width="11.44140625" style="1"/>
  </cols>
  <sheetData>
    <row r="1" spans="2:6" ht="7.95" customHeight="1" x14ac:dyDescent="0.3"/>
    <row r="2" spans="2:6" x14ac:dyDescent="0.3">
      <c r="B2" s="27" t="s">
        <v>0</v>
      </c>
      <c r="C2" s="28"/>
    </row>
    <row r="4" spans="2:6" x14ac:dyDescent="0.3">
      <c r="B4" s="59" t="s">
        <v>1</v>
      </c>
      <c r="C4" s="60"/>
      <c r="D4" s="22"/>
    </row>
    <row r="5" spans="2:6" x14ac:dyDescent="0.3">
      <c r="B5" s="23" t="s">
        <v>2</v>
      </c>
      <c r="C5" s="55"/>
    </row>
    <row r="6" spans="2:6" x14ac:dyDescent="0.3">
      <c r="B6" s="23" t="s">
        <v>3</v>
      </c>
      <c r="C6" s="46"/>
    </row>
    <row r="7" spans="2:6" x14ac:dyDescent="0.3">
      <c r="B7" s="23" t="s">
        <v>4</v>
      </c>
      <c r="C7" s="46" t="s">
        <v>5</v>
      </c>
    </row>
    <row r="8" spans="2:6" x14ac:dyDescent="0.3">
      <c r="B8" s="10"/>
      <c r="C8" s="11"/>
    </row>
    <row r="9" spans="2:6" x14ac:dyDescent="0.3">
      <c r="B9" s="59" t="s">
        <v>6</v>
      </c>
      <c r="C9" s="60"/>
      <c r="D9" s="22"/>
    </row>
    <row r="10" spans="2:6" ht="28.8" x14ac:dyDescent="0.3">
      <c r="B10" s="24" t="s">
        <v>7</v>
      </c>
      <c r="C10" s="54"/>
    </row>
    <row r="11" spans="2:6" x14ac:dyDescent="0.3">
      <c r="B11" s="25" t="s">
        <v>8</v>
      </c>
      <c r="C11" s="47"/>
      <c r="D11" s="29"/>
    </row>
    <row r="12" spans="2:6" x14ac:dyDescent="0.3">
      <c r="B12" s="38" t="s">
        <v>9</v>
      </c>
      <c r="C12" s="39">
        <f>IFERROR(C11*C10,"")</f>
        <v>0</v>
      </c>
      <c r="D12" s="7"/>
    </row>
    <row r="13" spans="2:6" x14ac:dyDescent="0.3">
      <c r="B13" s="38" t="s">
        <v>10</v>
      </c>
      <c r="C13" s="39">
        <f>IFERROR($C$12*$C$6,"")</f>
        <v>0</v>
      </c>
      <c r="F13" s="8"/>
    </row>
    <row r="14" spans="2:6" ht="15" thickBot="1" x14ac:dyDescent="0.35">
      <c r="B14" s="7"/>
      <c r="C14" s="7"/>
      <c r="D14" s="12"/>
      <c r="F14" s="8"/>
    </row>
    <row r="15" spans="2:6" ht="15" thickTop="1" x14ac:dyDescent="0.3">
      <c r="B15" s="40"/>
      <c r="C15" s="40"/>
      <c r="D15" s="41"/>
      <c r="E15" s="40"/>
      <c r="F15" s="42"/>
    </row>
    <row r="16" spans="2:6" ht="15" customHeight="1" x14ac:dyDescent="0.3">
      <c r="B16" s="59" t="s">
        <v>11</v>
      </c>
      <c r="C16" s="60"/>
      <c r="E16" s="63" t="s">
        <v>12</v>
      </c>
      <c r="F16" s="63"/>
    </row>
    <row r="17" spans="2:7" ht="28.8" x14ac:dyDescent="0.3">
      <c r="B17" s="64" t="s">
        <v>13</v>
      </c>
      <c r="C17" s="65"/>
      <c r="E17" s="31" t="s">
        <v>14</v>
      </c>
      <c r="F17" s="30" t="s">
        <v>15</v>
      </c>
    </row>
    <row r="18" spans="2:7" x14ac:dyDescent="0.3">
      <c r="B18" s="26" t="s">
        <v>16</v>
      </c>
      <c r="C18" s="48"/>
      <c r="D18" s="14" t="s">
        <v>17</v>
      </c>
      <c r="E18" s="44" t="s">
        <v>16</v>
      </c>
      <c r="F18" s="50">
        <v>2</v>
      </c>
    </row>
    <row r="19" spans="2:7" x14ac:dyDescent="0.3">
      <c r="B19" s="26" t="s">
        <v>18</v>
      </c>
      <c r="C19" s="48"/>
      <c r="D19" s="14" t="s">
        <v>19</v>
      </c>
      <c r="E19" s="44" t="s">
        <v>18</v>
      </c>
      <c r="F19" s="50">
        <v>4</v>
      </c>
    </row>
    <row r="20" spans="2:7" x14ac:dyDescent="0.3">
      <c r="B20" s="26" t="s">
        <v>20</v>
      </c>
      <c r="C20" s="48"/>
      <c r="D20" s="14" t="s">
        <v>21</v>
      </c>
      <c r="E20" s="44" t="s">
        <v>20</v>
      </c>
      <c r="F20" s="50">
        <v>6</v>
      </c>
    </row>
    <row r="21" spans="2:7" x14ac:dyDescent="0.3">
      <c r="B21" s="26" t="s">
        <v>22</v>
      </c>
      <c r="C21" s="48"/>
      <c r="D21" s="14" t="s">
        <v>23</v>
      </c>
      <c r="E21" s="45" t="s">
        <v>22</v>
      </c>
      <c r="F21" s="51">
        <v>8</v>
      </c>
    </row>
    <row r="22" spans="2:7" x14ac:dyDescent="0.3">
      <c r="B22" s="25" t="s">
        <v>24</v>
      </c>
      <c r="C22" s="49"/>
      <c r="D22" s="14"/>
      <c r="E22" s="15"/>
      <c r="F22" s="14"/>
    </row>
    <row r="23" spans="2:7" x14ac:dyDescent="0.3">
      <c r="B23" s="52" t="s">
        <v>25</v>
      </c>
      <c r="C23" s="53">
        <f>IFERROR($C$5*$C$22*($C$18*$F$18+$C$19*$F$19+$C$20*$F$20+$C$21*$F$21),"")</f>
        <v>0</v>
      </c>
      <c r="D23" s="14"/>
      <c r="E23" s="15"/>
      <c r="F23" s="14"/>
    </row>
    <row r="24" spans="2:7" ht="9.6" customHeight="1" x14ac:dyDescent="0.3">
      <c r="B24" s="13"/>
      <c r="C24" s="17"/>
      <c r="D24" s="8"/>
    </row>
    <row r="25" spans="2:7" ht="9.6" customHeight="1" x14ac:dyDescent="0.3">
      <c r="B25" s="13"/>
      <c r="C25" s="17"/>
      <c r="D25" s="8"/>
    </row>
    <row r="26" spans="2:7" ht="19.2" customHeight="1" x14ac:dyDescent="0.3">
      <c r="B26" s="59" t="s">
        <v>26</v>
      </c>
      <c r="C26" s="60"/>
      <c r="D26" s="8"/>
    </row>
    <row r="27" spans="2:7" ht="34.200000000000003" customHeight="1" x14ac:dyDescent="0.3">
      <c r="B27" s="32" t="s">
        <v>27</v>
      </c>
      <c r="C27" s="48"/>
      <c r="D27" s="61" t="s">
        <v>28</v>
      </c>
      <c r="E27" s="62"/>
      <c r="F27" s="62"/>
      <c r="G27" s="43"/>
    </row>
    <row r="28" spans="2:7" x14ac:dyDescent="0.3">
      <c r="B28" s="52" t="s">
        <v>29</v>
      </c>
      <c r="C28" s="53">
        <f>IFERROR(CostTotalDesenvolupamentAutomatizacio*CostPercentatgeModificacio,"")</f>
        <v>0</v>
      </c>
    </row>
    <row r="29" spans="2:7" ht="10.95" customHeight="1" x14ac:dyDescent="0.3"/>
    <row r="30" spans="2:7" ht="16.95" customHeight="1" x14ac:dyDescent="0.3">
      <c r="B30" s="59" t="s">
        <v>30</v>
      </c>
      <c r="C30" s="60"/>
    </row>
    <row r="31" spans="2:7" ht="26.4" customHeight="1" x14ac:dyDescent="0.3">
      <c r="B31" s="35" t="s">
        <v>31</v>
      </c>
      <c r="C31" s="56"/>
    </row>
    <row r="32" spans="2:7" x14ac:dyDescent="0.3">
      <c r="B32" s="52" t="s">
        <v>32</v>
      </c>
      <c r="C32" s="53">
        <f>TempsRevisioExecucioAutomatica*CostTesterAutomatitzacio*NombreExecucionsAnual</f>
        <v>0</v>
      </c>
    </row>
    <row r="33" spans="2:6" ht="26.4" customHeight="1" x14ac:dyDescent="0.3">
      <c r="B33" s="33"/>
      <c r="C33" s="34"/>
    </row>
    <row r="34" spans="2:6" x14ac:dyDescent="0.3">
      <c r="B34" s="38" t="s">
        <v>33</v>
      </c>
      <c r="C34" s="37">
        <f>CostTotalDesenvolupamentAutomatizacio+$C$32</f>
        <v>0</v>
      </c>
      <c r="F34" s="8"/>
    </row>
    <row r="35" spans="2:6" x14ac:dyDescent="0.3">
      <c r="B35" s="36" t="s">
        <v>34</v>
      </c>
      <c r="C35" s="37">
        <f>IFERROR(CostMantenimentAnualAutomatizacio+CostTotalRevisioExecucionsAutomatiques,"")</f>
        <v>0</v>
      </c>
      <c r="F35" s="8"/>
    </row>
    <row r="36" spans="2:6" x14ac:dyDescent="0.3">
      <c r="B36" s="7"/>
      <c r="C36" s="7"/>
      <c r="D36" s="7"/>
    </row>
    <row r="37" spans="2:6" x14ac:dyDescent="0.3">
      <c r="C37" s="18">
        <v>1</v>
      </c>
      <c r="D37" s="18">
        <v>2</v>
      </c>
      <c r="E37" s="18">
        <v>3</v>
      </c>
      <c r="F37" s="18">
        <v>4</v>
      </c>
    </row>
    <row r="38" spans="2:6" x14ac:dyDescent="0.3">
      <c r="B38" s="16" t="s">
        <v>35</v>
      </c>
      <c r="C38" s="6" t="str">
        <f>CONCATENATE("Any ",C37)</f>
        <v>Any 1</v>
      </c>
      <c r="D38" s="6" t="str">
        <f>CONCATENATE("Any ",D37)</f>
        <v>Any 2</v>
      </c>
      <c r="E38" s="6" t="str">
        <f>CONCATENATE("Any ",E37)</f>
        <v>Any 3</v>
      </c>
      <c r="F38" s="6" t="str">
        <f>CONCATENATE("Any ",F37)</f>
        <v>Any 4</v>
      </c>
    </row>
    <row r="39" spans="2:6" x14ac:dyDescent="0.3">
      <c r="B39" s="4" t="s">
        <v>36</v>
      </c>
      <c r="C39" s="3">
        <f>$C$34</f>
        <v>0</v>
      </c>
      <c r="D39" s="3">
        <f>$C$35</f>
        <v>0</v>
      </c>
      <c r="E39" s="3">
        <f>$C$35</f>
        <v>0</v>
      </c>
      <c r="F39" s="3">
        <f>$C$35</f>
        <v>0</v>
      </c>
    </row>
    <row r="40" spans="2:6" x14ac:dyDescent="0.3">
      <c r="B40" s="4" t="s">
        <v>37</v>
      </c>
      <c r="C40" s="2">
        <f>IFERROR($C$13,"")</f>
        <v>0</v>
      </c>
      <c r="D40" s="2">
        <f>IFERROR($C$13,"")</f>
        <v>0</v>
      </c>
      <c r="E40" s="2">
        <f>IFERROR($C$13,"")</f>
        <v>0</v>
      </c>
      <c r="F40" s="2">
        <f>IFERROR($C$13,"")</f>
        <v>0</v>
      </c>
    </row>
    <row r="41" spans="2:6" x14ac:dyDescent="0.3">
      <c r="B41" s="4" t="s">
        <v>38</v>
      </c>
      <c r="C41" s="3">
        <f>IFERROR(C40-C39,"")</f>
        <v>0</v>
      </c>
      <c r="D41" s="3">
        <f>IFERROR(D40-D39,"")</f>
        <v>0</v>
      </c>
      <c r="E41" s="3">
        <f>IFERROR(E40-E39,"")</f>
        <v>0</v>
      </c>
      <c r="F41" s="3">
        <f>IFERROR(F40-F39,"")</f>
        <v>0</v>
      </c>
    </row>
    <row r="42" spans="2:6" x14ac:dyDescent="0.3">
      <c r="B42" s="4" t="s">
        <v>39</v>
      </c>
      <c r="C42" s="5" t="str">
        <f xml:space="preserve"> IF(SUM(C41)&gt;$C$39, "Sí", "No")</f>
        <v>No</v>
      </c>
      <c r="D42" s="5" t="str">
        <f xml:space="preserve"> IF(SUM(C39,D39)&lt; (SUM($C$40,D40)), "Sí", "No")</f>
        <v>No</v>
      </c>
      <c r="E42" s="5" t="str">
        <f xml:space="preserve"> IF(SUM(C39,D39,E39)&lt; (SUM($C$40,D40,E40)), "Sí", "No")</f>
        <v>No</v>
      </c>
      <c r="F42" s="5" t="str">
        <f xml:space="preserve"> IF(SUM(C39,D39,E39,F39)&lt; (SUM($C$40,D40,E40,F40)), "Sí", "No")</f>
        <v>No</v>
      </c>
    </row>
    <row r="43" spans="2:6" ht="9" customHeight="1" x14ac:dyDescent="0.3">
      <c r="B43" s="9"/>
      <c r="C43" s="19"/>
      <c r="D43" s="19"/>
      <c r="E43" s="19"/>
      <c r="F43" s="19"/>
    </row>
    <row r="44" spans="2:6" x14ac:dyDescent="0.3">
      <c r="C44" s="21"/>
      <c r="D44" s="21"/>
      <c r="E44" s="21"/>
      <c r="F44" s="21"/>
    </row>
    <row r="45" spans="2:6" ht="18" x14ac:dyDescent="0.35">
      <c r="B45" s="20" t="s">
        <v>40</v>
      </c>
      <c r="C45" s="21"/>
      <c r="D45" s="21"/>
      <c r="E45" s="21"/>
      <c r="F45" s="21"/>
    </row>
    <row r="46" spans="2:6" ht="7.95" customHeight="1" x14ac:dyDescent="0.3">
      <c r="B46" s="58" t="s">
        <v>41</v>
      </c>
      <c r="C46" s="58"/>
      <c r="D46" s="58"/>
      <c r="E46" s="58"/>
      <c r="F46" s="58"/>
    </row>
    <row r="47" spans="2:6" ht="28.2" customHeight="1" x14ac:dyDescent="0.3">
      <c r="B47" s="58"/>
      <c r="C47" s="58"/>
      <c r="D47" s="58"/>
      <c r="E47" s="58"/>
      <c r="F47" s="58"/>
    </row>
  </sheetData>
  <mergeCells count="9">
    <mergeCell ref="B46:F47"/>
    <mergeCell ref="B30:C30"/>
    <mergeCell ref="D27:F27"/>
    <mergeCell ref="B4:C4"/>
    <mergeCell ref="B9:C9"/>
    <mergeCell ref="B16:C16"/>
    <mergeCell ref="E16:F16"/>
    <mergeCell ref="B26:C26"/>
    <mergeCell ref="B17:C17"/>
  </mergeCells>
  <conditionalFormatting sqref="C41:F41">
    <cfRule type="iconSet" priority="33">
      <iconSet iconSet="3Symbols2">
        <cfvo type="percent" val="0"/>
        <cfvo type="num" val="0"/>
        <cfvo type="num" val="0" gte="0"/>
      </iconSet>
    </cfRule>
  </conditionalFormatting>
  <conditionalFormatting sqref="C42:F43">
    <cfRule type="cellIs" dxfId="17" priority="30" operator="equal">
      <formula>"Sí"</formula>
    </cfRule>
    <cfRule type="cellIs" dxfId="16" priority="31" operator="equal">
      <formula>"No"</formula>
    </cfRule>
  </conditionalFormatting>
  <conditionalFormatting sqref="C10">
    <cfRule type="expression" dxfId="15" priority="29">
      <formula>ISBLANK($C$10)</formula>
    </cfRule>
  </conditionalFormatting>
  <conditionalFormatting sqref="C5:C6 C27">
    <cfRule type="expression" dxfId="14" priority="27">
      <formula>ISBLANK($C5)</formula>
    </cfRule>
  </conditionalFormatting>
  <conditionalFormatting sqref="C18:C21">
    <cfRule type="expression" dxfId="13" priority="25">
      <formula>ISBLANK($C18)</formula>
    </cfRule>
  </conditionalFormatting>
  <conditionalFormatting sqref="C11">
    <cfRule type="expression" dxfId="12" priority="24">
      <formula>ISBLANK($C11)</formula>
    </cfRule>
  </conditionalFormatting>
  <conditionalFormatting sqref="C22">
    <cfRule type="expression" dxfId="11" priority="12">
      <formula>ISBLANK($C22)</formula>
    </cfRule>
  </conditionalFormatting>
  <conditionalFormatting sqref="C31">
    <cfRule type="expression" dxfId="10" priority="9">
      <formula>ISBLANK($C$31)</formula>
    </cfRule>
    <cfRule type="expression" dxfId="9" priority="10">
      <formula>ISBLANK($C$10)</formula>
    </cfRule>
  </conditionalFormatting>
  <conditionalFormatting sqref="F13 F18:F21">
    <cfRule type="expression" dxfId="8" priority="34">
      <formula>ISBLANK($F$18)</formula>
    </cfRule>
  </conditionalFormatting>
  <conditionalFormatting sqref="C7">
    <cfRule type="expression" dxfId="7" priority="1">
      <formula>ISBLANK($C7)</formula>
    </cfRule>
  </conditionalFormatting>
  <dataValidations count="1">
    <dataValidation type="list" allowBlank="1" showErrorMessage="1" sqref="C7">
      <formula1>Entorns</formula1>
    </dataValidation>
  </dataValidations>
  <pageMargins left="0.7" right="0.7" top="0.75" bottom="0.75" header="0.3" footer="0.3"/>
  <pageSetup paperSize="8" orientation="landscape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2" id="{4958C4CD-ACFE-4984-BBF7-4E926534B0CE}">
            <x14:iconSet iconSet="3Stars">
              <x14:cfvo type="percent">
                <xm:f>0</xm:f>
              </x14:cfvo>
              <x14:cfvo type="percent">
                <xm:f>"No"</xm:f>
              </x14:cfvo>
              <x14:cfvo type="percent">
                <xm:f>"Si"</xm:f>
              </x14:cfvo>
            </x14:iconSet>
          </x14:cfRule>
          <xm:sqref>C42:F43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:A4"/>
    </sheetView>
  </sheetViews>
  <sheetFormatPr defaultColWidth="11.44140625" defaultRowHeight="14.4" x14ac:dyDescent="0.3"/>
  <cols>
    <col min="1" max="1" width="12.6640625" bestFit="1" customWidth="1"/>
  </cols>
  <sheetData>
    <row r="1" spans="1:1" x14ac:dyDescent="0.3">
      <c r="A1" s="57" t="s">
        <v>42</v>
      </c>
    </row>
    <row r="2" spans="1:1" x14ac:dyDescent="0.3">
      <c r="A2" t="s">
        <v>5</v>
      </c>
    </row>
    <row r="3" spans="1:1" x14ac:dyDescent="0.3">
      <c r="A3" t="s">
        <v>43</v>
      </c>
    </row>
    <row r="4" spans="1:1" x14ac:dyDescent="0.3">
      <c r="A4" t="s">
        <v>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1D76E832727C4896DCD041F45075EB" ma:contentTypeVersion="7" ma:contentTypeDescription="Crea un document nou" ma:contentTypeScope="" ma:versionID="3c5dbb6c47e8dbd443aa37151724cd50">
  <xsd:schema xmlns:xsd="http://www.w3.org/2001/XMLSchema" xmlns:xs="http://www.w3.org/2001/XMLSchema" xmlns:p="http://schemas.microsoft.com/office/2006/metadata/properties" xmlns:ns2="1ef81f19-cf85-4969-882d-e6a4ea0150e1" xmlns:ns3="c07a89e8-4733-4b5d-8b8a-f94b86cdb07b" targetNamespace="http://schemas.microsoft.com/office/2006/metadata/properties" ma:root="true" ma:fieldsID="5be8a0a891ed1363e072123671ab3075" ns2:_="" ns3:_="">
    <xsd:import namespace="1ef81f19-cf85-4969-882d-e6a4ea0150e1"/>
    <xsd:import namespace="c07a89e8-4733-4b5d-8b8a-f94b86cdb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f81f19-cf85-4969-882d-e6a4ea0150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a89e8-4733-4b5d-8b8a-f94b86cdb07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FFFF4F-F5DC-4BA4-B562-836A4E0305E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2F7BF04-3922-4522-9E6D-B285B274F0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f81f19-cf85-4969-882d-e6a4ea0150e1"/>
    <ds:schemaRef ds:uri="c07a89e8-4733-4b5d-8b8a-f94b86cdb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07DDD6-F3DD-4EB0-B05D-A4AF0DE3AB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11</vt:i4>
      </vt:variant>
    </vt:vector>
  </HeadingPairs>
  <TitlesOfParts>
    <vt:vector size="13" baseType="lpstr">
      <vt:lpstr>ROI</vt:lpstr>
      <vt:lpstr>Hoja1</vt:lpstr>
      <vt:lpstr>ROI!Àrea_d'impressió</vt:lpstr>
      <vt:lpstr>CostHoraTesterManual</vt:lpstr>
      <vt:lpstr>CostMantenimentAnualAutomatizacio</vt:lpstr>
      <vt:lpstr>CostPercentatgeModificacio</vt:lpstr>
      <vt:lpstr>CostTesterAutomatitzacio</vt:lpstr>
      <vt:lpstr>CostTotalDesenvolupamentAutomatizacio</vt:lpstr>
      <vt:lpstr>CostTotalRevisioExecucionsAutomatiques</vt:lpstr>
      <vt:lpstr>Entorns</vt:lpstr>
      <vt:lpstr>LotAplicacions</vt:lpstr>
      <vt:lpstr>NombreExecucionsAnual</vt:lpstr>
      <vt:lpstr>TempsRevisioExecucioAutomatica</vt:lpstr>
    </vt:vector>
  </TitlesOfParts>
  <Manager/>
  <Company>everis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Luna Librero</dc:creator>
  <cp:keywords/>
  <dc:description/>
  <cp:lastModifiedBy>Generalitat de Catalunya</cp:lastModifiedBy>
  <cp:revision/>
  <dcterms:created xsi:type="dcterms:W3CDTF">2018-02-24T11:51:06Z</dcterms:created>
  <dcterms:modified xsi:type="dcterms:W3CDTF">2019-01-23T08:17:08Z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0x010100881D76E832727C4896DCD041F45075EB</vt:lpwstr>
  </property>
</Properties>
</file>